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795" windowHeight="11055" activeTab="0"/>
  </bookViews>
  <sheets>
    <sheet name="lisa 3 (põhitegevus)" sheetId="1" r:id="rId1"/>
  </sheets>
  <externalReferences>
    <externalReference r:id="rId4"/>
  </externalReferences>
  <definedNames>
    <definedName name="Prinditiitlid" localSheetId="0">'lisa 3 (põhitegevus)'!$6:$6</definedName>
    <definedName name="_xlnm.Print_Titles" localSheetId="0">'lisa 3 (põhitegevus)'!$6:$6</definedName>
  </definedNames>
  <calcPr fullCalcOnLoad="1"/>
</workbook>
</file>

<file path=xl/sharedStrings.xml><?xml version="1.0" encoding="utf-8"?>
<sst xmlns="http://schemas.openxmlformats.org/spreadsheetml/2006/main" count="153" uniqueCount="99">
  <si>
    <t>TARTU LINNA 2014. a II LISAEELARVE PÕHITEGEVUSE KULUD</t>
  </si>
  <si>
    <t>TEGEVUSALADE  JA MAJANDUSLIKU SISU JÄRGI</t>
  </si>
  <si>
    <t>eurodes</t>
  </si>
  <si>
    <t>tegevus-
ala 
kood</t>
  </si>
  <si>
    <t>tegevusala nimetus</t>
  </si>
  <si>
    <t>lisa-
eelarve
kokku</t>
  </si>
  <si>
    <t>sealhulgas</t>
  </si>
  <si>
    <t>avatud 
KOFS §26
alusel</t>
  </si>
  <si>
    <t>avatakse täiendavalt</t>
  </si>
  <si>
    <t>kokku</t>
  </si>
  <si>
    <t>finant-
seerimis-
eelarve</t>
  </si>
  <si>
    <t>majandamis-
eelarve</t>
  </si>
  <si>
    <t>PÕHITEGEVUSE KULUD KOKKU, sh:</t>
  </si>
  <si>
    <t xml:space="preserve">   antavad toetused</t>
  </si>
  <si>
    <t xml:space="preserve">   muud tegevuskulud</t>
  </si>
  <si>
    <t>01</t>
  </si>
  <si>
    <t>Üldised valitsussektori teenused, sh:</t>
  </si>
  <si>
    <t>01112</t>
  </si>
  <si>
    <t>Linnavalitsus, sh:</t>
  </si>
  <si>
    <t xml:space="preserve">     muud tegevuskulud</t>
  </si>
  <si>
    <t>01600</t>
  </si>
  <si>
    <t>Ühistegevuskulud, sh:</t>
  </si>
  <si>
    <t xml:space="preserve">     antavad toetused</t>
  </si>
  <si>
    <t>04</t>
  </si>
  <si>
    <t>Majandus, sh:</t>
  </si>
  <si>
    <t>04210</t>
  </si>
  <si>
    <t>Maakorraldus, sh:</t>
  </si>
  <si>
    <t>04510</t>
  </si>
  <si>
    <t>Linna teed ja tänavad, sh:</t>
  </si>
  <si>
    <t>04512</t>
  </si>
  <si>
    <t>Transpordikorraldus</t>
  </si>
  <si>
    <t>04900</t>
  </si>
  <si>
    <t>Muu majandus</t>
  </si>
  <si>
    <t>05</t>
  </si>
  <si>
    <t>Keskkonnakaitse, sh:</t>
  </si>
  <si>
    <t>05100</t>
  </si>
  <si>
    <t>Tänavate puhastus, sh:</t>
  </si>
  <si>
    <t>05400</t>
  </si>
  <si>
    <t>Haljastus, sh:</t>
  </si>
  <si>
    <t>06</t>
  </si>
  <si>
    <t>Elamu- ja kommunaakmajandus, sh:</t>
  </si>
  <si>
    <t>06100</t>
  </si>
  <si>
    <t>Elamumajanduse arendamine</t>
  </si>
  <si>
    <t>06400</t>
  </si>
  <si>
    <t>Tänavavalgustus</t>
  </si>
  <si>
    <t>06605</t>
  </si>
  <si>
    <t>Muu elamu- ja kommunaalmajandus, sh:</t>
  </si>
  <si>
    <t>07</t>
  </si>
  <si>
    <t>Tervishoid, sh:</t>
  </si>
  <si>
    <t>07400</t>
  </si>
  <si>
    <t>Avalikud tervishoiuteenused, sh:</t>
  </si>
  <si>
    <t>07600</t>
  </si>
  <si>
    <t>Muu tervishoid, sh:</t>
  </si>
  <si>
    <t>08</t>
  </si>
  <si>
    <t>Vaba aeg ja kultuur, sh:</t>
  </si>
  <si>
    <t>08102</t>
  </si>
  <si>
    <t>Spordibaasid, sh</t>
  </si>
  <si>
    <t>08105</t>
  </si>
  <si>
    <t>Laste huvikoolid, sh:</t>
  </si>
  <si>
    <t>08106</t>
  </si>
  <si>
    <t>Laste huvialamajad ja keskused, sh:</t>
  </si>
  <si>
    <t>08109</t>
  </si>
  <si>
    <t>Noorsoo- ja spordiprojektid, sh:</t>
  </si>
  <si>
    <t>08201</t>
  </si>
  <si>
    <t>Raamatukogud, sh:</t>
  </si>
  <si>
    <t>08202</t>
  </si>
  <si>
    <t>Rahva- ja kultuurimajad, sh:</t>
  </si>
  <si>
    <t>08203</t>
  </si>
  <si>
    <t>Muuseumid, sh:</t>
  </si>
  <si>
    <t>08208</t>
  </si>
  <si>
    <t>Kultuuriüritused</t>
  </si>
  <si>
    <t>08600</t>
  </si>
  <si>
    <t>Muu vaba aeg, sh:</t>
  </si>
  <si>
    <t>09</t>
  </si>
  <si>
    <t>Haridus, sh:</t>
  </si>
  <si>
    <t>09110</t>
  </si>
  <si>
    <t>Koolieelsed lasteasutused, sh:</t>
  </si>
  <si>
    <t>09212</t>
  </si>
  <si>
    <t>Põhihariduse otsekulud, sh:</t>
  </si>
  <si>
    <t>09213</t>
  </si>
  <si>
    <t>Üldkeskhariduse otsekulud, sh:</t>
  </si>
  <si>
    <t>09220</t>
  </si>
  <si>
    <t>Põhi- ja üldkeskhariduse kaudsed kulud, sh:</t>
  </si>
  <si>
    <t>09222</t>
  </si>
  <si>
    <t>Kutseõppe kaudsed kulud, sh:</t>
  </si>
  <si>
    <t>09500</t>
  </si>
  <si>
    <t>Taseme alusel mittemääratletav haridus</t>
  </si>
  <si>
    <t>09602</t>
  </si>
  <si>
    <t>Öömaja, sh:</t>
  </si>
  <si>
    <t>09609</t>
  </si>
  <si>
    <t>Hariduse abiteenused, sh</t>
  </si>
  <si>
    <t>09800</t>
  </si>
  <si>
    <t>Hariduse muud kulud, sh</t>
  </si>
  <si>
    <t>Sotsiaalne kaitse</t>
  </si>
  <si>
    <t>Muu puuetega inimeste sotsiaalne kaitse</t>
  </si>
  <si>
    <t>Eakate sotsiaalhoolekande asutused, sh:</t>
  </si>
  <si>
    <t>Muu eakate sotsiaalne kaitse, sh:</t>
  </si>
  <si>
    <t>Laste ja noorte sotsiaalhoolekande asutused, sh:</t>
  </si>
  <si>
    <t>Muu perede ja laste sotsiaalne kaitse, sh: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</si>
</sst>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 quotePrefix="1">
      <alignment horizontal="center" wrapText="1"/>
    </xf>
    <xf numFmtId="0" fontId="18" fillId="0" borderId="10" xfId="0" applyFont="1" applyBorder="1" applyAlignment="1" quotePrefix="1">
      <alignment horizontal="center" wrapText="1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wrapText="1"/>
    </xf>
    <xf numFmtId="3" fontId="1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_Leh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%20lisa%20eeln&#245;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a 1(koond) (2)"/>
      <sheetName val="lisa 1(koond)"/>
      <sheetName val="lisa 2 (Tulubaas)"/>
      <sheetName val="lisa 3 (põhitegevus)"/>
      <sheetName val="Lisa 4 (invest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Zero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8.140625" style="5" bestFit="1" customWidth="1"/>
    <col min="2" max="2" width="36.00390625" style="3" customWidth="1"/>
    <col min="3" max="3" width="10.8515625" style="26" bestFit="1" customWidth="1"/>
    <col min="4" max="4" width="14.00390625" style="3" customWidth="1"/>
    <col min="5" max="5" width="10.140625" style="3" bestFit="1" customWidth="1"/>
    <col min="6" max="6" width="10.00390625" style="3" bestFit="1" customWidth="1"/>
    <col min="7" max="16384" width="9.140625" style="3" customWidth="1"/>
  </cols>
  <sheetData>
    <row r="1" spans="1:7" ht="15" customHeight="1">
      <c r="A1" s="1" t="s">
        <v>0</v>
      </c>
      <c r="B1" s="2"/>
      <c r="C1" s="2"/>
      <c r="D1" s="2"/>
      <c r="E1" s="2"/>
      <c r="F1" s="2"/>
      <c r="G1" s="2"/>
    </row>
    <row r="2" spans="1:8" ht="15">
      <c r="A2" s="1" t="s">
        <v>1</v>
      </c>
      <c r="B2" s="2"/>
      <c r="C2" s="2"/>
      <c r="D2" s="2"/>
      <c r="E2" s="2"/>
      <c r="F2" s="2"/>
      <c r="G2" s="2"/>
      <c r="H2" s="4"/>
    </row>
    <row r="3" spans="2:6" ht="15">
      <c r="B3" s="6"/>
      <c r="C3" s="6"/>
      <c r="F3" s="3" t="s">
        <v>2</v>
      </c>
    </row>
    <row r="4" spans="1:7" ht="15">
      <c r="A4" s="7" t="s">
        <v>3</v>
      </c>
      <c r="B4" s="8" t="s">
        <v>4</v>
      </c>
      <c r="C4" s="9" t="s">
        <v>5</v>
      </c>
      <c r="D4" s="10" t="s">
        <v>6</v>
      </c>
      <c r="E4" s="10"/>
      <c r="F4" s="10"/>
      <c r="G4" s="10"/>
    </row>
    <row r="5" spans="1:7" ht="15" customHeight="1">
      <c r="A5" s="11"/>
      <c r="B5" s="12"/>
      <c r="C5" s="13"/>
      <c r="D5" s="14" t="s">
        <v>7</v>
      </c>
      <c r="E5" s="10" t="s">
        <v>8</v>
      </c>
      <c r="F5" s="10"/>
      <c r="G5" s="10"/>
    </row>
    <row r="6" spans="1:7" ht="45">
      <c r="A6" s="11"/>
      <c r="B6" s="12"/>
      <c r="C6" s="13"/>
      <c r="D6" s="12"/>
      <c r="E6" s="15" t="s">
        <v>9</v>
      </c>
      <c r="F6" s="15" t="s">
        <v>10</v>
      </c>
      <c r="G6" s="15" t="s">
        <v>11</v>
      </c>
    </row>
    <row r="7" spans="1:7" ht="29.25" customHeight="1">
      <c r="A7" s="16"/>
      <c r="B7" s="17" t="s">
        <v>12</v>
      </c>
      <c r="C7" s="18">
        <f>SUM(D7:E7)</f>
        <v>1740928</v>
      </c>
      <c r="D7" s="18">
        <f>SUM(D8:D9)</f>
        <v>777389</v>
      </c>
      <c r="E7" s="18">
        <f>SUM(E8:E9)</f>
        <v>963539</v>
      </c>
      <c r="F7" s="18">
        <f>SUM(F8:F9)</f>
        <v>1065768</v>
      </c>
      <c r="G7" s="18">
        <f>SUM(G8:G9)</f>
        <v>-102229</v>
      </c>
    </row>
    <row r="8" spans="1:7" ht="15">
      <c r="A8" s="16"/>
      <c r="B8" s="19" t="s">
        <v>13</v>
      </c>
      <c r="C8" s="18">
        <f>SUM(D8:E8)</f>
        <v>19480</v>
      </c>
      <c r="D8" s="18">
        <f>D11+D29+D51+D97</f>
        <v>11309</v>
      </c>
      <c r="E8" s="18">
        <f>SUM(F8:G8)</f>
        <v>8171</v>
      </c>
      <c r="F8" s="18">
        <f>F11+F29+F51+F97</f>
        <v>7601</v>
      </c>
      <c r="G8" s="18">
        <f>G11+G29+G51+G97</f>
        <v>570</v>
      </c>
    </row>
    <row r="9" spans="1:7" ht="15">
      <c r="A9" s="16"/>
      <c r="B9" s="19" t="s">
        <v>14</v>
      </c>
      <c r="C9" s="18">
        <f>SUM(D9:E9)</f>
        <v>1721448</v>
      </c>
      <c r="D9" s="18">
        <f>D12+D19+D30+D37+D45+D52+D77+D98</f>
        <v>766080</v>
      </c>
      <c r="E9" s="18">
        <f>SUM(F9:G9)</f>
        <v>955368</v>
      </c>
      <c r="F9" s="18">
        <f>F12+F19+F30+F37+F45+F52+F77+F98</f>
        <v>1058167</v>
      </c>
      <c r="G9" s="18">
        <f>G12+G19+G30+G37+G45+G52+G77+G98</f>
        <v>-102799</v>
      </c>
    </row>
    <row r="10" spans="1:7" ht="15">
      <c r="A10" s="20" t="s">
        <v>15</v>
      </c>
      <c r="B10" s="19" t="s">
        <v>16</v>
      </c>
      <c r="C10" s="18">
        <f aca="true" t="shared" si="0" ref="C10:C17">SUM(D10:E10)</f>
        <v>95024</v>
      </c>
      <c r="D10" s="18">
        <f>SUM(D12)</f>
        <v>76523</v>
      </c>
      <c r="E10" s="18">
        <f>SUM(E11:E12)</f>
        <v>18501</v>
      </c>
      <c r="F10" s="18">
        <f>SUM(F11:F12)</f>
        <v>18501</v>
      </c>
      <c r="G10" s="18">
        <f>SUM(G11:G12)</f>
        <v>0</v>
      </c>
    </row>
    <row r="11" spans="1:7" ht="15">
      <c r="A11" s="20"/>
      <c r="B11" s="19" t="s">
        <v>13</v>
      </c>
      <c r="C11" s="18">
        <f t="shared" si="0"/>
        <v>1601</v>
      </c>
      <c r="D11" s="18">
        <f>SUM(D16)</f>
        <v>0</v>
      </c>
      <c r="E11" s="18">
        <f>SUM(E16)</f>
        <v>1601</v>
      </c>
      <c r="F11" s="18">
        <f>SUM(F16)</f>
        <v>1601</v>
      </c>
      <c r="G11" s="18">
        <f>SUM(G16)</f>
        <v>0</v>
      </c>
    </row>
    <row r="12" spans="1:7" ht="15">
      <c r="A12" s="16"/>
      <c r="B12" s="19" t="s">
        <v>14</v>
      </c>
      <c r="C12" s="18">
        <f t="shared" si="0"/>
        <v>93423</v>
      </c>
      <c r="D12" s="18">
        <f>SUM(D17,D14)</f>
        <v>76523</v>
      </c>
      <c r="E12" s="18">
        <f>SUM(E17,E14)</f>
        <v>16900</v>
      </c>
      <c r="F12" s="18">
        <f>SUM(F17,F14)</f>
        <v>16900</v>
      </c>
      <c r="G12" s="18">
        <f>SUM(G17,G14)</f>
        <v>0</v>
      </c>
    </row>
    <row r="13" spans="1:7" ht="15">
      <c r="A13" s="21" t="s">
        <v>17</v>
      </c>
      <c r="B13" s="22" t="s">
        <v>18</v>
      </c>
      <c r="C13" s="23">
        <f t="shared" si="0"/>
        <v>19390</v>
      </c>
      <c r="D13" s="23">
        <f>SUM(D14)</f>
        <v>2490</v>
      </c>
      <c r="E13" s="23">
        <f>SUM(E14)</f>
        <v>16900</v>
      </c>
      <c r="F13" s="23">
        <f>SUM(F14)</f>
        <v>16900</v>
      </c>
      <c r="G13" s="23">
        <f>SUM(G14)</f>
        <v>0</v>
      </c>
    </row>
    <row r="14" spans="1:7" ht="15">
      <c r="A14" s="16"/>
      <c r="B14" s="22" t="s">
        <v>19</v>
      </c>
      <c r="C14" s="23">
        <f t="shared" si="0"/>
        <v>19390</v>
      </c>
      <c r="D14" s="23">
        <f>622+268+1600</f>
        <v>2490</v>
      </c>
      <c r="E14" s="23">
        <f>SUM(F14:G14)</f>
        <v>16900</v>
      </c>
      <c r="F14" s="23">
        <v>16900</v>
      </c>
      <c r="G14" s="23"/>
    </row>
    <row r="15" spans="1:7" ht="15">
      <c r="A15" s="21" t="s">
        <v>20</v>
      </c>
      <c r="B15" s="22" t="s">
        <v>21</v>
      </c>
      <c r="C15" s="23">
        <f t="shared" si="0"/>
        <v>75634</v>
      </c>
      <c r="D15" s="23">
        <f>D16+D17</f>
        <v>74033</v>
      </c>
      <c r="E15" s="23">
        <f>E16+E17</f>
        <v>1601</v>
      </c>
      <c r="F15" s="23">
        <f>F16+F17</f>
        <v>1601</v>
      </c>
      <c r="G15" s="23">
        <f>G16+G17</f>
        <v>0</v>
      </c>
    </row>
    <row r="16" spans="1:7" ht="15">
      <c r="A16" s="21"/>
      <c r="B16" s="22" t="s">
        <v>22</v>
      </c>
      <c r="C16" s="23">
        <f>SUM(D16:E16)</f>
        <v>1601</v>
      </c>
      <c r="D16" s="23"/>
      <c r="E16" s="24">
        <f>SUM(F16:G16)</f>
        <v>1601</v>
      </c>
      <c r="F16" s="24">
        <v>1601</v>
      </c>
      <c r="G16" s="23"/>
    </row>
    <row r="17" spans="1:7" ht="15">
      <c r="A17" s="16"/>
      <c r="B17" s="22" t="s">
        <v>19</v>
      </c>
      <c r="C17" s="23">
        <f t="shared" si="0"/>
        <v>74033</v>
      </c>
      <c r="D17" s="23">
        <v>74033</v>
      </c>
      <c r="E17" s="24">
        <f>SUM(F17:G17)</f>
        <v>0</v>
      </c>
      <c r="F17" s="24"/>
      <c r="G17" s="24"/>
    </row>
    <row r="18" spans="1:7" ht="15">
      <c r="A18" s="20" t="s">
        <v>23</v>
      </c>
      <c r="B18" s="19" t="s">
        <v>24</v>
      </c>
      <c r="C18" s="18">
        <f aca="true" t="shared" si="1" ref="C18:C35">SUM(D18:E18)</f>
        <v>189015</v>
      </c>
      <c r="D18" s="18">
        <f>SUM(D19:D19)</f>
        <v>14015</v>
      </c>
      <c r="E18" s="18">
        <f>SUM(E19:E19)</f>
        <v>175000</v>
      </c>
      <c r="F18" s="18">
        <f>SUM(F19:F19)</f>
        <v>175000</v>
      </c>
      <c r="G18" s="18">
        <f>SUM(G19:G19)</f>
        <v>0</v>
      </c>
    </row>
    <row r="19" spans="1:7" ht="15">
      <c r="A19" s="16"/>
      <c r="B19" s="19" t="s">
        <v>14</v>
      </c>
      <c r="C19" s="18">
        <f t="shared" si="1"/>
        <v>189015</v>
      </c>
      <c r="D19" s="18">
        <f>SUMIF($B20:$B$27,$B23,D20:D27)</f>
        <v>14015</v>
      </c>
      <c r="E19" s="18">
        <f>SUMIF($B20:$B$25,$B23,E20:E25)</f>
        <v>175000</v>
      </c>
      <c r="F19" s="18">
        <f>SUMIF($B20:$B$25,$B23,F20:F25)</f>
        <v>175000</v>
      </c>
      <c r="G19" s="18">
        <f>SUMIF($B20:$B$25,$B23,G20:G25)</f>
        <v>0</v>
      </c>
    </row>
    <row r="20" spans="1:7" ht="15">
      <c r="A20" s="21" t="s">
        <v>25</v>
      </c>
      <c r="B20" s="22" t="s">
        <v>26</v>
      </c>
      <c r="C20" s="23">
        <f t="shared" si="1"/>
        <v>10515</v>
      </c>
      <c r="D20" s="23">
        <f>SUM(D21)</f>
        <v>10515</v>
      </c>
      <c r="E20" s="23">
        <f>SUM(E21)</f>
        <v>0</v>
      </c>
      <c r="F20" s="23">
        <f>SUM(F21)</f>
        <v>0</v>
      </c>
      <c r="G20" s="23">
        <f>SUM(G21)</f>
        <v>0</v>
      </c>
    </row>
    <row r="21" spans="1:7" ht="15">
      <c r="A21" s="16"/>
      <c r="B21" s="22" t="s">
        <v>19</v>
      </c>
      <c r="C21" s="23">
        <f t="shared" si="1"/>
        <v>10515</v>
      </c>
      <c r="D21" s="23">
        <v>10515</v>
      </c>
      <c r="E21" s="24">
        <f>SUM(F21:G21)</f>
        <v>0</v>
      </c>
      <c r="F21" s="24"/>
      <c r="G21" s="24"/>
    </row>
    <row r="22" spans="1:7" ht="15">
      <c r="A22" s="21" t="s">
        <v>27</v>
      </c>
      <c r="B22" s="22" t="s">
        <v>28</v>
      </c>
      <c r="C22" s="23">
        <f t="shared" si="1"/>
        <v>150000</v>
      </c>
      <c r="D22" s="23">
        <f>SUM(D23:D23)</f>
        <v>0</v>
      </c>
      <c r="E22" s="23">
        <f>SUM(E23:E23)</f>
        <v>150000</v>
      </c>
      <c r="F22" s="23">
        <f>SUM(F23:F23)</f>
        <v>150000</v>
      </c>
      <c r="G22" s="23">
        <f>SUM(G23:G23)</f>
        <v>0</v>
      </c>
    </row>
    <row r="23" spans="1:7" ht="15">
      <c r="A23" s="16"/>
      <c r="B23" s="22" t="s">
        <v>19</v>
      </c>
      <c r="C23" s="23">
        <f t="shared" si="1"/>
        <v>150000</v>
      </c>
      <c r="D23" s="23"/>
      <c r="E23" s="24">
        <f>SUM(F23:G23)</f>
        <v>150000</v>
      </c>
      <c r="F23" s="24">
        <f>80000+50000+20000</f>
        <v>150000</v>
      </c>
      <c r="G23" s="24"/>
    </row>
    <row r="24" spans="1:7" ht="15">
      <c r="A24" s="21" t="s">
        <v>29</v>
      </c>
      <c r="B24" s="22" t="s">
        <v>30</v>
      </c>
      <c r="C24" s="23">
        <f t="shared" si="1"/>
        <v>25000</v>
      </c>
      <c r="D24" s="23">
        <f>SUM(D25:D25)</f>
        <v>0</v>
      </c>
      <c r="E24" s="24">
        <f>SUM(F24:G24)</f>
        <v>25000</v>
      </c>
      <c r="F24" s="23">
        <f>SUM(F25:F25)</f>
        <v>25000</v>
      </c>
      <c r="G24" s="23">
        <f>SUM(G25:G25)</f>
        <v>0</v>
      </c>
    </row>
    <row r="25" spans="1:7" ht="15">
      <c r="A25" s="16"/>
      <c r="B25" s="22" t="s">
        <v>19</v>
      </c>
      <c r="C25" s="23">
        <f t="shared" si="1"/>
        <v>25000</v>
      </c>
      <c r="D25" s="23"/>
      <c r="E25" s="24">
        <f>SUM(F25:G25)</f>
        <v>25000</v>
      </c>
      <c r="F25" s="24">
        <v>25000</v>
      </c>
      <c r="G25" s="24"/>
    </row>
    <row r="26" spans="1:7" ht="15">
      <c r="A26" s="21" t="s">
        <v>31</v>
      </c>
      <c r="B26" s="22" t="s">
        <v>32</v>
      </c>
      <c r="C26" s="23">
        <f t="shared" si="1"/>
        <v>3500</v>
      </c>
      <c r="D26" s="23">
        <f>SUM(D27:D27)</f>
        <v>3500</v>
      </c>
      <c r="E26" s="23">
        <f>SUM(E27:E27)</f>
        <v>0</v>
      </c>
      <c r="F26" s="23">
        <f>SUM(F27:F27)</f>
        <v>0</v>
      </c>
      <c r="G26" s="23">
        <f>SUM(G27:G27)</f>
        <v>0</v>
      </c>
    </row>
    <row r="27" spans="1:7" ht="15">
      <c r="A27" s="16"/>
      <c r="B27" s="22" t="s">
        <v>19</v>
      </c>
      <c r="C27" s="23">
        <f t="shared" si="1"/>
        <v>3500</v>
      </c>
      <c r="D27" s="23">
        <v>3500</v>
      </c>
      <c r="E27" s="24">
        <f>SUM(F27:G27)</f>
        <v>0</v>
      </c>
      <c r="F27" s="24"/>
      <c r="G27" s="24"/>
    </row>
    <row r="28" spans="1:7" ht="15">
      <c r="A28" s="20" t="s">
        <v>33</v>
      </c>
      <c r="B28" s="19" t="s">
        <v>34</v>
      </c>
      <c r="C28" s="18">
        <f t="shared" si="1"/>
        <v>221054</v>
      </c>
      <c r="D28" s="18">
        <f>SUM(D30)</f>
        <v>4644</v>
      </c>
      <c r="E28" s="18">
        <f>SUM(E30,E29)</f>
        <v>216410</v>
      </c>
      <c r="F28" s="18">
        <f>SUM(F30,F29)</f>
        <v>216410</v>
      </c>
      <c r="G28" s="18">
        <f>SUM(G30,G29)</f>
        <v>0</v>
      </c>
    </row>
    <row r="29" spans="1:7" ht="15">
      <c r="A29" s="20"/>
      <c r="B29" s="19" t="s">
        <v>13</v>
      </c>
      <c r="C29" s="18">
        <f t="shared" si="1"/>
        <v>4100</v>
      </c>
      <c r="D29" s="18">
        <f>SUM(D32)</f>
        <v>0</v>
      </c>
      <c r="E29" s="18">
        <f>SUM(E32)</f>
        <v>4100</v>
      </c>
      <c r="F29" s="18">
        <f>SUM(F32)</f>
        <v>4100</v>
      </c>
      <c r="G29" s="18">
        <f>SUM(G32)</f>
        <v>0</v>
      </c>
    </row>
    <row r="30" spans="1:7" ht="15">
      <c r="A30" s="25"/>
      <c r="B30" s="19" t="s">
        <v>14</v>
      </c>
      <c r="C30" s="18">
        <f t="shared" si="1"/>
        <v>216954</v>
      </c>
      <c r="D30" s="18">
        <f>SUM(D33+D35)</f>
        <v>4644</v>
      </c>
      <c r="E30" s="18">
        <f>SUM(E33+E35)</f>
        <v>212310</v>
      </c>
      <c r="F30" s="18">
        <f>SUM(F33+F35)</f>
        <v>212310</v>
      </c>
      <c r="G30" s="18">
        <f>SUM(G33+G35)</f>
        <v>0</v>
      </c>
    </row>
    <row r="31" spans="1:7" ht="15">
      <c r="A31" s="21" t="s">
        <v>35</v>
      </c>
      <c r="B31" s="22" t="s">
        <v>36</v>
      </c>
      <c r="C31" s="23">
        <f t="shared" si="1"/>
        <v>216410</v>
      </c>
      <c r="D31" s="23">
        <f>SUM(D33)</f>
        <v>0</v>
      </c>
      <c r="E31" s="23">
        <f>SUM(E32:E33)</f>
        <v>216410</v>
      </c>
      <c r="F31" s="23">
        <f>SUM(F32:F33)</f>
        <v>216410</v>
      </c>
      <c r="G31" s="23">
        <f>SUM(G32:G33)</f>
        <v>0</v>
      </c>
    </row>
    <row r="32" spans="1:7" ht="15">
      <c r="A32" s="21"/>
      <c r="B32" s="22" t="s">
        <v>22</v>
      </c>
      <c r="C32" s="23">
        <f t="shared" si="1"/>
        <v>4100</v>
      </c>
      <c r="D32" s="23"/>
      <c r="E32" s="24">
        <f>SUM(F32:G32)</f>
        <v>4100</v>
      </c>
      <c r="F32" s="23">
        <v>4100</v>
      </c>
      <c r="G32" s="23"/>
    </row>
    <row r="33" spans="1:7" ht="15">
      <c r="A33" s="16"/>
      <c r="B33" s="22" t="s">
        <v>19</v>
      </c>
      <c r="C33" s="23">
        <f t="shared" si="1"/>
        <v>212310</v>
      </c>
      <c r="D33" s="23"/>
      <c r="E33" s="24">
        <f>SUM(F33:G33)</f>
        <v>212310</v>
      </c>
      <c r="F33" s="24">
        <f>-4100+216410</f>
        <v>212310</v>
      </c>
      <c r="G33" s="24"/>
    </row>
    <row r="34" spans="1:7" ht="15">
      <c r="A34" s="21" t="s">
        <v>37</v>
      </c>
      <c r="B34" s="22" t="s">
        <v>38</v>
      </c>
      <c r="C34" s="23">
        <f t="shared" si="1"/>
        <v>4644</v>
      </c>
      <c r="D34" s="23">
        <f>SUM(D35)</f>
        <v>4644</v>
      </c>
      <c r="E34" s="23">
        <f>SUM(E35)</f>
        <v>0</v>
      </c>
      <c r="F34" s="23">
        <f>SUM(F35)</f>
        <v>0</v>
      </c>
      <c r="G34" s="23">
        <f>SUM(G35)</f>
        <v>0</v>
      </c>
    </row>
    <row r="35" spans="1:7" ht="15">
      <c r="A35" s="16"/>
      <c r="B35" s="22" t="s">
        <v>19</v>
      </c>
      <c r="C35" s="23">
        <f t="shared" si="1"/>
        <v>4644</v>
      </c>
      <c r="D35" s="23">
        <v>4644</v>
      </c>
      <c r="E35" s="24">
        <f>SUM(F35:G35)</f>
        <v>0</v>
      </c>
      <c r="F35" s="24"/>
      <c r="G35" s="24"/>
    </row>
    <row r="36" spans="1:7" ht="15">
      <c r="A36" s="20" t="s">
        <v>39</v>
      </c>
      <c r="B36" s="19" t="s">
        <v>40</v>
      </c>
      <c r="C36" s="18">
        <f aca="true" t="shared" si="2" ref="C36:C43">SUM(D36:E36)</f>
        <v>69298</v>
      </c>
      <c r="D36" s="18">
        <f>SUM(D37)</f>
        <v>9298</v>
      </c>
      <c r="E36" s="18">
        <f>SUM(E37)</f>
        <v>60000</v>
      </c>
      <c r="F36" s="18">
        <f>SUM(F37)</f>
        <v>60000</v>
      </c>
      <c r="G36" s="18">
        <f>SUM(G37)</f>
        <v>0</v>
      </c>
    </row>
    <row r="37" spans="1:7" ht="15">
      <c r="A37" s="16"/>
      <c r="B37" s="19" t="s">
        <v>14</v>
      </c>
      <c r="C37" s="18">
        <f t="shared" si="2"/>
        <v>69298</v>
      </c>
      <c r="D37" s="18">
        <f>SUM(D39,D43,D41)</f>
        <v>9298</v>
      </c>
      <c r="E37" s="18">
        <f>SUM(F37:G37)</f>
        <v>60000</v>
      </c>
      <c r="F37" s="18">
        <f>SUM(F39,F41,F43)</f>
        <v>60000</v>
      </c>
      <c r="G37" s="18">
        <f>SUM(,G43)</f>
        <v>0</v>
      </c>
    </row>
    <row r="38" spans="1:7" ht="15">
      <c r="A38" s="21" t="s">
        <v>41</v>
      </c>
      <c r="B38" s="22" t="s">
        <v>42</v>
      </c>
      <c r="C38" s="23">
        <f>SUM(D38:E38)</f>
        <v>1700</v>
      </c>
      <c r="D38" s="23">
        <f>SUM(D39)</f>
        <v>1700</v>
      </c>
      <c r="E38" s="23">
        <f aca="true" t="shared" si="3" ref="E38:G40">SUM(E39)</f>
        <v>0</v>
      </c>
      <c r="F38" s="23">
        <f t="shared" si="3"/>
        <v>0</v>
      </c>
      <c r="G38" s="23">
        <f t="shared" si="3"/>
        <v>0</v>
      </c>
    </row>
    <row r="39" spans="1:7" ht="15">
      <c r="A39" s="16"/>
      <c r="B39" s="22" t="s">
        <v>19</v>
      </c>
      <c r="C39" s="23">
        <f>SUM(D39:E39)</f>
        <v>1700</v>
      </c>
      <c r="D39" s="23">
        <v>1700</v>
      </c>
      <c r="E39" s="24">
        <f>SUM(F39:G39)</f>
        <v>0</v>
      </c>
      <c r="F39" s="24"/>
      <c r="G39" s="24"/>
    </row>
    <row r="40" spans="1:7" ht="15">
      <c r="A40" s="21" t="s">
        <v>43</v>
      </c>
      <c r="B40" s="22" t="s">
        <v>44</v>
      </c>
      <c r="C40" s="23">
        <f>SUM(D40:E40)</f>
        <v>27145</v>
      </c>
      <c r="D40" s="23">
        <f>SUM(D41)</f>
        <v>7145</v>
      </c>
      <c r="E40" s="23">
        <f t="shared" si="3"/>
        <v>20000</v>
      </c>
      <c r="F40" s="23">
        <f t="shared" si="3"/>
        <v>20000</v>
      </c>
      <c r="G40" s="23">
        <f t="shared" si="3"/>
        <v>0</v>
      </c>
    </row>
    <row r="41" spans="1:7" ht="15">
      <c r="A41" s="16"/>
      <c r="B41" s="22" t="s">
        <v>19</v>
      </c>
      <c r="C41" s="23">
        <f>SUM(D41:E41)</f>
        <v>27145</v>
      </c>
      <c r="D41" s="23">
        <v>7145</v>
      </c>
      <c r="E41" s="24">
        <f>SUM(F41:G41)</f>
        <v>20000</v>
      </c>
      <c r="F41" s="24">
        <v>20000</v>
      </c>
      <c r="G41" s="24"/>
    </row>
    <row r="42" spans="1:7" ht="15">
      <c r="A42" s="21" t="s">
        <v>45</v>
      </c>
      <c r="B42" s="22" t="s">
        <v>46</v>
      </c>
      <c r="C42" s="23">
        <f t="shared" si="2"/>
        <v>40453</v>
      </c>
      <c r="D42" s="23">
        <f>D43</f>
        <v>453</v>
      </c>
      <c r="E42" s="23">
        <f>E43</f>
        <v>40000</v>
      </c>
      <c r="F42" s="23">
        <f>F43</f>
        <v>40000</v>
      </c>
      <c r="G42" s="23">
        <f>G43</f>
        <v>0</v>
      </c>
    </row>
    <row r="43" spans="1:7" ht="15">
      <c r="A43" s="16"/>
      <c r="B43" s="22" t="s">
        <v>19</v>
      </c>
      <c r="C43" s="23">
        <f t="shared" si="2"/>
        <v>40453</v>
      </c>
      <c r="D43" s="23">
        <v>453</v>
      </c>
      <c r="E43" s="24">
        <f>SUM(F43:G43)</f>
        <v>40000</v>
      </c>
      <c r="F43" s="24">
        <v>40000</v>
      </c>
      <c r="G43" s="24"/>
    </row>
    <row r="44" spans="1:7" ht="15">
      <c r="A44" s="20" t="s">
        <v>47</v>
      </c>
      <c r="B44" s="19" t="s">
        <v>48</v>
      </c>
      <c r="C44" s="18">
        <f>SUM(D44:E44)</f>
        <v>11242</v>
      </c>
      <c r="D44" s="18">
        <f>SUM(D45)</f>
        <v>11242</v>
      </c>
      <c r="E44" s="18">
        <f>SUM(E45,E48)</f>
        <v>0</v>
      </c>
      <c r="F44" s="18">
        <f>SUM(F45,F48)</f>
        <v>0</v>
      </c>
      <c r="G44" s="18">
        <f>SUM(G45,G48)</f>
        <v>0</v>
      </c>
    </row>
    <row r="45" spans="1:7" ht="15">
      <c r="A45" s="16"/>
      <c r="B45" s="19" t="s">
        <v>14</v>
      </c>
      <c r="C45" s="18">
        <f>SUM(D45:E45)</f>
        <v>11242</v>
      </c>
      <c r="D45" s="18">
        <f>SUM(D47,D49)</f>
        <v>11242</v>
      </c>
      <c r="E45" s="18">
        <f>SUM(E47,E49)</f>
        <v>0</v>
      </c>
      <c r="F45" s="18">
        <f>SUM(F47,F49)</f>
        <v>0</v>
      </c>
      <c r="G45" s="18">
        <f>SUM(G47,G49)</f>
        <v>0</v>
      </c>
    </row>
    <row r="46" spans="1:7" ht="15">
      <c r="A46" s="21" t="s">
        <v>49</v>
      </c>
      <c r="B46" s="22" t="s">
        <v>50</v>
      </c>
      <c r="C46" s="23">
        <f>SUM(D46:E46)</f>
        <v>3726</v>
      </c>
      <c r="D46" s="23">
        <f>SUM(D47)</f>
        <v>3726</v>
      </c>
      <c r="E46" s="23">
        <f aca="true" t="shared" si="4" ref="E46:G48">SUM(E47)</f>
        <v>0</v>
      </c>
      <c r="F46" s="23">
        <f t="shared" si="4"/>
        <v>0</v>
      </c>
      <c r="G46" s="23">
        <f t="shared" si="4"/>
        <v>0</v>
      </c>
    </row>
    <row r="47" spans="1:7" ht="15">
      <c r="A47" s="16"/>
      <c r="B47" s="22" t="s">
        <v>19</v>
      </c>
      <c r="C47" s="23">
        <f>SUM(D47:E47)</f>
        <v>3726</v>
      </c>
      <c r="D47" s="23">
        <v>3726</v>
      </c>
      <c r="E47" s="24"/>
      <c r="F47" s="24"/>
      <c r="G47" s="24"/>
    </row>
    <row r="48" spans="1:7" ht="15">
      <c r="A48" s="21" t="s">
        <v>51</v>
      </c>
      <c r="B48" s="22" t="s">
        <v>52</v>
      </c>
      <c r="C48" s="23">
        <f>SUM(D48:E48)</f>
        <v>7516</v>
      </c>
      <c r="D48" s="23">
        <f>SUM(D49)</f>
        <v>7516</v>
      </c>
      <c r="E48" s="23">
        <f t="shared" si="4"/>
        <v>0</v>
      </c>
      <c r="F48" s="23">
        <f t="shared" si="4"/>
        <v>0</v>
      </c>
      <c r="G48" s="23">
        <f t="shared" si="4"/>
        <v>0</v>
      </c>
    </row>
    <row r="49" spans="1:7" ht="15">
      <c r="A49" s="16"/>
      <c r="B49" s="22" t="s">
        <v>19</v>
      </c>
      <c r="C49" s="23">
        <f>SUM(D49:E49)</f>
        <v>7516</v>
      </c>
      <c r="D49" s="23">
        <v>7516</v>
      </c>
      <c r="E49" s="24"/>
      <c r="F49" s="24"/>
      <c r="G49" s="24"/>
    </row>
    <row r="50" spans="1:7" ht="15">
      <c r="A50" s="20" t="s">
        <v>53</v>
      </c>
      <c r="B50" s="19" t="s">
        <v>54</v>
      </c>
      <c r="C50" s="18">
        <f>SUM(D50:E50)</f>
        <v>248762</v>
      </c>
      <c r="D50" s="18">
        <f>SUM(D51:D52)</f>
        <v>141763</v>
      </c>
      <c r="E50" s="18">
        <f>SUM(E51:E52)</f>
        <v>106999</v>
      </c>
      <c r="F50" s="18">
        <f>SUM(F51:F52)</f>
        <v>81339</v>
      </c>
      <c r="G50" s="18">
        <f>SUM(G51:G52)</f>
        <v>25660</v>
      </c>
    </row>
    <row r="51" spans="1:7" ht="15">
      <c r="A51" s="16"/>
      <c r="B51" s="19" t="s">
        <v>13</v>
      </c>
      <c r="C51" s="18">
        <f aca="true" t="shared" si="5" ref="C51:C75">SUM(D51:E51)</f>
        <v>48979</v>
      </c>
      <c r="D51" s="18">
        <f>SUMIF($B$53:$B$75,$B$60,D$53:D$75)</f>
        <v>11309</v>
      </c>
      <c r="E51" s="18">
        <f>SUM(F51:G51)</f>
        <v>37670</v>
      </c>
      <c r="F51" s="18">
        <f>SUMIF($B$53:$B$75,$B$60,F$53:F$75)</f>
        <v>37100</v>
      </c>
      <c r="G51" s="18">
        <f>SUMIF($B$56:$B$75,$B$60,G$56:G$75)</f>
        <v>570</v>
      </c>
    </row>
    <row r="52" spans="1:7" ht="15">
      <c r="A52" s="16"/>
      <c r="B52" s="19" t="s">
        <v>14</v>
      </c>
      <c r="C52" s="18">
        <f t="shared" si="5"/>
        <v>199783</v>
      </c>
      <c r="D52" s="18">
        <f>SUMIF(B53:B75,B55,D53:D75)</f>
        <v>130454</v>
      </c>
      <c r="E52" s="18">
        <f>SUM(F52:G52)</f>
        <v>69329</v>
      </c>
      <c r="F52" s="18">
        <f>SUMIF($B$53:$B$75,$B$55,F$53:F$75)</f>
        <v>44239</v>
      </c>
      <c r="G52" s="18">
        <f>SUMIF($B$53:$B$75,$B$55,G$53:G$75)</f>
        <v>25090</v>
      </c>
    </row>
    <row r="53" spans="1:7" ht="15">
      <c r="A53" s="21" t="s">
        <v>55</v>
      </c>
      <c r="B53" s="22" t="s">
        <v>56</v>
      </c>
      <c r="C53" s="23">
        <f t="shared" si="5"/>
        <v>2176</v>
      </c>
      <c r="D53" s="23">
        <f>SUM(D54:D55)</f>
        <v>2176</v>
      </c>
      <c r="E53" s="24">
        <f>SUM(F53:G53)</f>
        <v>0</v>
      </c>
      <c r="F53" s="23">
        <f>SUM(F54:F55)</f>
        <v>0</v>
      </c>
      <c r="G53" s="23">
        <f>SUM(G54:G55)</f>
        <v>0</v>
      </c>
    </row>
    <row r="54" spans="1:7" ht="15">
      <c r="A54" s="16"/>
      <c r="B54" s="22" t="s">
        <v>22</v>
      </c>
      <c r="C54" s="23">
        <f t="shared" si="5"/>
        <v>1709</v>
      </c>
      <c r="D54" s="23">
        <v>1709</v>
      </c>
      <c r="E54" s="24"/>
      <c r="F54" s="23"/>
      <c r="G54" s="23"/>
    </row>
    <row r="55" spans="1:7" ht="15">
      <c r="A55" s="16"/>
      <c r="B55" s="22" t="s">
        <v>19</v>
      </c>
      <c r="C55" s="23">
        <f t="shared" si="5"/>
        <v>467</v>
      </c>
      <c r="D55" s="23">
        <v>467</v>
      </c>
      <c r="E55" s="24">
        <f>SUM(F55:G55)</f>
        <v>0</v>
      </c>
      <c r="F55" s="23"/>
      <c r="G55" s="23"/>
    </row>
    <row r="56" spans="1:7" ht="15">
      <c r="A56" s="21" t="s">
        <v>57</v>
      </c>
      <c r="B56" s="22" t="s">
        <v>58</v>
      </c>
      <c r="C56" s="23">
        <f t="shared" si="5"/>
        <v>58300</v>
      </c>
      <c r="D56" s="23">
        <f>SUM(D57:D57)</f>
        <v>3600</v>
      </c>
      <c r="E56" s="24">
        <f>SUM(F56:G56)</f>
        <v>54700</v>
      </c>
      <c r="F56" s="23">
        <f>SUM(F57:F58)</f>
        <v>54700</v>
      </c>
      <c r="G56" s="23">
        <f>SUM(G57:G58)</f>
        <v>0</v>
      </c>
    </row>
    <row r="57" spans="1:7" ht="15">
      <c r="A57" s="16"/>
      <c r="B57" s="22" t="s">
        <v>22</v>
      </c>
      <c r="C57" s="23">
        <f t="shared" si="5"/>
        <v>20900</v>
      </c>
      <c r="D57" s="23">
        <v>3600</v>
      </c>
      <c r="E57" s="24">
        <f>SUM(F57:G57)</f>
        <v>17300</v>
      </c>
      <c r="F57" s="24">
        <v>17300</v>
      </c>
      <c r="G57" s="24"/>
    </row>
    <row r="58" spans="1:7" ht="15">
      <c r="A58" s="16"/>
      <c r="B58" s="22" t="s">
        <v>19</v>
      </c>
      <c r="C58" s="23"/>
      <c r="D58" s="23"/>
      <c r="E58" s="24"/>
      <c r="F58" s="24">
        <v>37400</v>
      </c>
      <c r="G58" s="24"/>
    </row>
    <row r="59" spans="1:7" ht="15">
      <c r="A59" s="21" t="s">
        <v>59</v>
      </c>
      <c r="B59" s="22" t="s">
        <v>60</v>
      </c>
      <c r="C59" s="23">
        <f t="shared" si="5"/>
        <v>37843</v>
      </c>
      <c r="D59" s="23">
        <f>SUM(D60:D61)</f>
        <v>37843</v>
      </c>
      <c r="E59" s="24">
        <f>SUM(F59:G59)</f>
        <v>0</v>
      </c>
      <c r="F59" s="23">
        <f>SUM(F60:F61)</f>
        <v>0</v>
      </c>
      <c r="G59" s="23">
        <f>SUM(G60:G61)</f>
        <v>0</v>
      </c>
    </row>
    <row r="60" spans="1:7" ht="15">
      <c r="A60" s="21"/>
      <c r="B60" s="22" t="s">
        <v>22</v>
      </c>
      <c r="C60" s="23">
        <f t="shared" si="5"/>
        <v>6000</v>
      </c>
      <c r="D60" s="23">
        <v>6000</v>
      </c>
      <c r="E60" s="24">
        <f>SUM(F60:G60)</f>
        <v>0</v>
      </c>
      <c r="F60" s="23"/>
      <c r="G60" s="23"/>
    </row>
    <row r="61" spans="1:7" ht="15">
      <c r="A61" s="16"/>
      <c r="B61" s="22" t="s">
        <v>19</v>
      </c>
      <c r="C61" s="23">
        <f t="shared" si="5"/>
        <v>31843</v>
      </c>
      <c r="D61" s="23">
        <f>3220+28623</f>
        <v>31843</v>
      </c>
      <c r="E61" s="24">
        <f>SUM(F61:G61)</f>
        <v>0</v>
      </c>
      <c r="F61" s="24"/>
      <c r="G61" s="24"/>
    </row>
    <row r="62" spans="1:7" ht="15">
      <c r="A62" s="21" t="s">
        <v>61</v>
      </c>
      <c r="B62" s="22" t="s">
        <v>62</v>
      </c>
      <c r="C62" s="23">
        <f t="shared" si="5"/>
        <v>14800</v>
      </c>
      <c r="D62" s="23">
        <f>SUM(D63)</f>
        <v>0</v>
      </c>
      <c r="E62" s="23">
        <f>SUM(E63)</f>
        <v>14800</v>
      </c>
      <c r="F62" s="23">
        <f>SUM(F63)</f>
        <v>14800</v>
      </c>
      <c r="G62" s="23">
        <f>SUM(G63)</f>
        <v>0</v>
      </c>
    </row>
    <row r="63" spans="1:7" ht="15">
      <c r="A63" s="16"/>
      <c r="B63" s="22" t="s">
        <v>22</v>
      </c>
      <c r="C63" s="23">
        <f t="shared" si="5"/>
        <v>14800</v>
      </c>
      <c r="D63" s="23"/>
      <c r="E63" s="24">
        <f>SUM(F63:G63)</f>
        <v>14800</v>
      </c>
      <c r="F63" s="24">
        <v>14800</v>
      </c>
      <c r="G63" s="24"/>
    </row>
    <row r="64" spans="1:7" ht="15">
      <c r="A64" s="21" t="s">
        <v>63</v>
      </c>
      <c r="B64" s="22" t="s">
        <v>64</v>
      </c>
      <c r="C64" s="23">
        <f t="shared" si="5"/>
        <v>10385</v>
      </c>
      <c r="D64" s="23">
        <f>SUM(D65:D65)</f>
        <v>3546</v>
      </c>
      <c r="E64" s="23">
        <f>SUM(E65:E65)</f>
        <v>6839</v>
      </c>
      <c r="F64" s="23">
        <f>SUM(F65:F65)</f>
        <v>6839</v>
      </c>
      <c r="G64" s="23">
        <f>SUM(G65:G65)</f>
        <v>0</v>
      </c>
    </row>
    <row r="65" spans="1:7" ht="15">
      <c r="A65" s="16"/>
      <c r="B65" s="22" t="s">
        <v>19</v>
      </c>
      <c r="C65" s="23">
        <f t="shared" si="5"/>
        <v>10385</v>
      </c>
      <c r="D65" s="23">
        <f>546+3000</f>
        <v>3546</v>
      </c>
      <c r="E65" s="24">
        <f>SUM(F65:G65)</f>
        <v>6839</v>
      </c>
      <c r="F65" s="24">
        <v>6839</v>
      </c>
      <c r="G65" s="24"/>
    </row>
    <row r="66" spans="1:7" ht="15">
      <c r="A66" s="21" t="s">
        <v>65</v>
      </c>
      <c r="B66" s="22" t="s">
        <v>66</v>
      </c>
      <c r="C66" s="23">
        <f t="shared" si="5"/>
        <v>105642</v>
      </c>
      <c r="D66" s="23">
        <f>SUM(D67:D68)</f>
        <v>82382</v>
      </c>
      <c r="E66" s="23">
        <f>SUM(E67:E68)</f>
        <v>23260</v>
      </c>
      <c r="F66" s="23">
        <f>SUM(F67:F68)</f>
        <v>0</v>
      </c>
      <c r="G66" s="23">
        <f>SUM(G67:G68)</f>
        <v>23260</v>
      </c>
    </row>
    <row r="67" spans="1:7" ht="15">
      <c r="A67" s="21"/>
      <c r="B67" s="22" t="s">
        <v>22</v>
      </c>
      <c r="C67" s="23">
        <f t="shared" si="5"/>
        <v>570</v>
      </c>
      <c r="D67" s="23"/>
      <c r="E67" s="24">
        <f>SUM(F67:G67)</f>
        <v>570</v>
      </c>
      <c r="F67" s="23"/>
      <c r="G67" s="23">
        <v>570</v>
      </c>
    </row>
    <row r="68" spans="1:7" ht="15">
      <c r="A68" s="16"/>
      <c r="B68" s="22" t="s">
        <v>19</v>
      </c>
      <c r="C68" s="23">
        <f t="shared" si="5"/>
        <v>105072</v>
      </c>
      <c r="D68" s="23">
        <f>5000+77382</f>
        <v>82382</v>
      </c>
      <c r="E68" s="24">
        <f>SUM(F68:G68)</f>
        <v>22690</v>
      </c>
      <c r="F68" s="24"/>
      <c r="G68" s="24">
        <v>22690</v>
      </c>
    </row>
    <row r="69" spans="1:7" ht="15">
      <c r="A69" s="21" t="s">
        <v>67</v>
      </c>
      <c r="B69" s="22" t="s">
        <v>68</v>
      </c>
      <c r="C69" s="23">
        <f t="shared" si="5"/>
        <v>8057</v>
      </c>
      <c r="D69" s="23">
        <f>SUM(D70:D70)</f>
        <v>5657</v>
      </c>
      <c r="E69" s="23">
        <f>SUM(E70:E70)</f>
        <v>2400</v>
      </c>
      <c r="F69" s="23">
        <f>SUM(F70:F70)</f>
        <v>0</v>
      </c>
      <c r="G69" s="23">
        <f>SUM(G70:G70)</f>
        <v>2400</v>
      </c>
    </row>
    <row r="70" spans="1:7" ht="15">
      <c r="A70" s="16"/>
      <c r="B70" s="22" t="s">
        <v>19</v>
      </c>
      <c r="C70" s="23">
        <f t="shared" si="5"/>
        <v>8057</v>
      </c>
      <c r="D70" s="23">
        <v>5657</v>
      </c>
      <c r="E70" s="24">
        <f>SUM(F70:G70)</f>
        <v>2400</v>
      </c>
      <c r="F70" s="24"/>
      <c r="G70" s="24">
        <v>2400</v>
      </c>
    </row>
    <row r="71" spans="1:7" ht="15">
      <c r="A71" s="21" t="s">
        <v>69</v>
      </c>
      <c r="B71" s="22" t="s">
        <v>70</v>
      </c>
      <c r="C71" s="23">
        <f t="shared" si="5"/>
        <v>9141</v>
      </c>
      <c r="D71" s="23">
        <f>SUM(D72,D73)</f>
        <v>4141</v>
      </c>
      <c r="E71" s="23">
        <f>SUM(E72,E73)</f>
        <v>5000</v>
      </c>
      <c r="F71" s="23">
        <f>SUM(F72,F73)</f>
        <v>5000</v>
      </c>
      <c r="G71" s="23">
        <f>SUM(G72,G73)</f>
        <v>0</v>
      </c>
    </row>
    <row r="72" spans="1:7" ht="15">
      <c r="A72" s="16"/>
      <c r="B72" s="22" t="s">
        <v>22</v>
      </c>
      <c r="C72" s="23">
        <f t="shared" si="5"/>
        <v>5000</v>
      </c>
      <c r="D72" s="23"/>
      <c r="E72" s="24">
        <f>SUM(F72:G72)</f>
        <v>5000</v>
      </c>
      <c r="F72" s="24">
        <v>5000</v>
      </c>
      <c r="G72" s="24"/>
    </row>
    <row r="73" spans="1:7" ht="15">
      <c r="A73" s="16"/>
      <c r="B73" s="22" t="s">
        <v>19</v>
      </c>
      <c r="C73" s="23">
        <f t="shared" si="5"/>
        <v>4141</v>
      </c>
      <c r="D73" s="23">
        <v>4141</v>
      </c>
      <c r="E73" s="24"/>
      <c r="F73" s="24"/>
      <c r="G73" s="24"/>
    </row>
    <row r="74" spans="1:7" ht="15">
      <c r="A74" s="21" t="s">
        <v>71</v>
      </c>
      <c r="B74" s="22" t="s">
        <v>72</v>
      </c>
      <c r="C74" s="23">
        <f t="shared" si="5"/>
        <v>2418</v>
      </c>
      <c r="D74" s="23">
        <f>SUM(D75:D75)</f>
        <v>2418</v>
      </c>
      <c r="E74" s="24">
        <f>SUM(F74:G74)</f>
        <v>0</v>
      </c>
      <c r="F74" s="23">
        <f>SUM(F75:F75)</f>
        <v>0</v>
      </c>
      <c r="G74" s="23">
        <f>SUM(G75:G75)</f>
        <v>0</v>
      </c>
    </row>
    <row r="75" spans="1:7" ht="15">
      <c r="A75" s="16"/>
      <c r="B75" s="22" t="s">
        <v>19</v>
      </c>
      <c r="C75" s="23">
        <f t="shared" si="5"/>
        <v>2418</v>
      </c>
      <c r="D75" s="23">
        <v>2418</v>
      </c>
      <c r="E75" s="24">
        <f>SUM(F75:G75)</f>
        <v>0</v>
      </c>
      <c r="F75" s="24"/>
      <c r="G75" s="24"/>
    </row>
    <row r="76" spans="1:7" ht="15">
      <c r="A76" s="20" t="s">
        <v>73</v>
      </c>
      <c r="B76" s="19" t="s">
        <v>74</v>
      </c>
      <c r="C76" s="18">
        <f>SUM(D76:E76)</f>
        <v>911623</v>
      </c>
      <c r="D76" s="18">
        <f>SUM(D77:D77)</f>
        <v>546894</v>
      </c>
      <c r="E76" s="18">
        <f>SUM(E77:E77)</f>
        <v>364729</v>
      </c>
      <c r="F76" s="18">
        <f>SUM(F77:F77)</f>
        <v>514518</v>
      </c>
      <c r="G76" s="18">
        <f>SUM(G77:G77)</f>
        <v>-149789</v>
      </c>
    </row>
    <row r="77" spans="1:7" ht="15">
      <c r="A77" s="16"/>
      <c r="B77" s="19" t="s">
        <v>14</v>
      </c>
      <c r="C77" s="18">
        <f aca="true" t="shared" si="6" ref="C77:C93">SUM(D77:E77)</f>
        <v>911623</v>
      </c>
      <c r="D77" s="18">
        <f>SUMIF($B$78:$B$93,$B$79,D$78:D$93)</f>
        <v>546894</v>
      </c>
      <c r="E77" s="18">
        <f>SUM(F77:G77)</f>
        <v>364729</v>
      </c>
      <c r="F77" s="18">
        <f>SUMIF($B$78:$B$95,$B$79,F$78:F$95)</f>
        <v>514518</v>
      </c>
      <c r="G77" s="18">
        <f>SUMIF($B$78:$B$93,$B$79,G$78:G$93)</f>
        <v>-149789</v>
      </c>
    </row>
    <row r="78" spans="1:7" ht="15">
      <c r="A78" s="21" t="s">
        <v>75</v>
      </c>
      <c r="B78" s="22" t="s">
        <v>76</v>
      </c>
      <c r="C78" s="23">
        <f t="shared" si="6"/>
        <v>419300</v>
      </c>
      <c r="D78" s="23">
        <f>SUM(D79:D79)</f>
        <v>17800</v>
      </c>
      <c r="E78" s="23">
        <f>SUM(E79:E79)</f>
        <v>401500</v>
      </c>
      <c r="F78" s="23">
        <f>SUM(F79:F79)</f>
        <v>401500</v>
      </c>
      <c r="G78" s="23">
        <f>SUM(G79:G79)</f>
        <v>0</v>
      </c>
    </row>
    <row r="79" spans="1:7" ht="15">
      <c r="A79" s="16"/>
      <c r="B79" s="22" t="s">
        <v>19</v>
      </c>
      <c r="C79" s="23">
        <f t="shared" si="6"/>
        <v>419300</v>
      </c>
      <c r="D79" s="23">
        <f>12500+5300</f>
        <v>17800</v>
      </c>
      <c r="E79" s="24">
        <f aca="true" t="shared" si="7" ref="E79:E109">SUM(F79:G79)</f>
        <v>401500</v>
      </c>
      <c r="F79" s="24">
        <f>22800+378700</f>
        <v>401500</v>
      </c>
      <c r="G79" s="24"/>
    </row>
    <row r="80" spans="1:7" ht="15">
      <c r="A80" s="21" t="s">
        <v>77</v>
      </c>
      <c r="B80" s="22" t="s">
        <v>78</v>
      </c>
      <c r="C80" s="23">
        <f t="shared" si="6"/>
        <v>215778</v>
      </c>
      <c r="D80" s="23">
        <f>SUM(D81:D81)</f>
        <v>182559</v>
      </c>
      <c r="E80" s="23">
        <f>SUM(E81:E81)</f>
        <v>33219</v>
      </c>
      <c r="F80" s="23">
        <f>SUM(F81:F81)</f>
        <v>27219</v>
      </c>
      <c r="G80" s="23">
        <f>SUM(G81:G81)</f>
        <v>6000</v>
      </c>
    </row>
    <row r="81" spans="1:7" ht="15">
      <c r="A81" s="16"/>
      <c r="B81" s="22" t="s">
        <v>19</v>
      </c>
      <c r="C81" s="23">
        <f t="shared" si="6"/>
        <v>215778</v>
      </c>
      <c r="D81" s="23">
        <f>164421+18138</f>
        <v>182559</v>
      </c>
      <c r="E81" s="24">
        <f t="shared" si="7"/>
        <v>33219</v>
      </c>
      <c r="F81" s="24">
        <v>27219</v>
      </c>
      <c r="G81" s="24">
        <v>6000</v>
      </c>
    </row>
    <row r="82" spans="1:7" ht="15">
      <c r="A82" s="21" t="s">
        <v>79</v>
      </c>
      <c r="B82" s="22" t="s">
        <v>80</v>
      </c>
      <c r="C82" s="23">
        <f t="shared" si="6"/>
        <v>83090</v>
      </c>
      <c r="D82" s="23">
        <f>SUM(D83)</f>
        <v>83090</v>
      </c>
      <c r="E82" s="23">
        <f>SUM(E83)</f>
        <v>0</v>
      </c>
      <c r="F82" s="23">
        <f>SUM(F83)</f>
        <v>0</v>
      </c>
      <c r="G82" s="23">
        <f>SUM(G83)</f>
        <v>0</v>
      </c>
    </row>
    <row r="83" spans="1:7" ht="15">
      <c r="A83" s="16"/>
      <c r="B83" s="22" t="s">
        <v>19</v>
      </c>
      <c r="C83" s="23">
        <f t="shared" si="6"/>
        <v>83090</v>
      </c>
      <c r="D83" s="23">
        <v>83090</v>
      </c>
      <c r="E83" s="24">
        <f t="shared" si="7"/>
        <v>0</v>
      </c>
      <c r="F83" s="24"/>
      <c r="G83" s="24"/>
    </row>
    <row r="84" spans="1:7" ht="15">
      <c r="A84" s="21" t="s">
        <v>81</v>
      </c>
      <c r="B84" s="22" t="s">
        <v>82</v>
      </c>
      <c r="C84" s="23">
        <f t="shared" si="6"/>
        <v>86070</v>
      </c>
      <c r="D84" s="23">
        <f>SUM(D85:D85)</f>
        <v>69594</v>
      </c>
      <c r="E84" s="23">
        <f>SUM(E85:E85)</f>
        <v>16476</v>
      </c>
      <c r="F84" s="23">
        <f>SUM(F85:F85)</f>
        <v>10276</v>
      </c>
      <c r="G84" s="23">
        <f>SUM(G85:G85)</f>
        <v>6200</v>
      </c>
    </row>
    <row r="85" spans="1:7" ht="15">
      <c r="A85" s="16"/>
      <c r="B85" s="22" t="s">
        <v>19</v>
      </c>
      <c r="C85" s="23">
        <f t="shared" si="6"/>
        <v>86070</v>
      </c>
      <c r="D85" s="23">
        <v>69594</v>
      </c>
      <c r="E85" s="24">
        <f t="shared" si="7"/>
        <v>16476</v>
      </c>
      <c r="F85" s="24">
        <f>-103400+74200+39476</f>
        <v>10276</v>
      </c>
      <c r="G85" s="24">
        <f>6200</f>
        <v>6200</v>
      </c>
    </row>
    <row r="86" spans="1:7" ht="15">
      <c r="A86" s="21" t="s">
        <v>83</v>
      </c>
      <c r="B86" s="22" t="s">
        <v>84</v>
      </c>
      <c r="C86" s="23">
        <f t="shared" si="6"/>
        <v>71063</v>
      </c>
      <c r="D86" s="23">
        <f>SUM(D87:D87)</f>
        <v>68298</v>
      </c>
      <c r="E86" s="23">
        <f>SUM(E87:E87)</f>
        <v>2765</v>
      </c>
      <c r="F86" s="23">
        <f>SUM(F87:F87)</f>
        <v>0</v>
      </c>
      <c r="G86" s="23">
        <f>SUM(G87:G87)</f>
        <v>2765</v>
      </c>
    </row>
    <row r="87" spans="1:7" ht="15">
      <c r="A87" s="16"/>
      <c r="B87" s="22" t="s">
        <v>19</v>
      </c>
      <c r="C87" s="23">
        <f t="shared" si="6"/>
        <v>71063</v>
      </c>
      <c r="D87" s="23">
        <v>68298</v>
      </c>
      <c r="E87" s="24">
        <f t="shared" si="7"/>
        <v>2765</v>
      </c>
      <c r="F87" s="24"/>
      <c r="G87" s="24">
        <v>2765</v>
      </c>
    </row>
    <row r="88" spans="1:7" ht="15">
      <c r="A88" s="21" t="s">
        <v>85</v>
      </c>
      <c r="B88" s="22" t="s">
        <v>86</v>
      </c>
      <c r="C88" s="23">
        <f t="shared" si="6"/>
        <v>-136121</v>
      </c>
      <c r="D88" s="23">
        <f>SUM(D89)</f>
        <v>30133</v>
      </c>
      <c r="E88" s="23">
        <f>SUM(E89)</f>
        <v>-166254</v>
      </c>
      <c r="F88" s="23">
        <f>SUM(F89)</f>
        <v>0</v>
      </c>
      <c r="G88" s="23">
        <f>SUM(G89)</f>
        <v>-166254</v>
      </c>
    </row>
    <row r="89" spans="1:7" ht="15">
      <c r="A89" s="16"/>
      <c r="B89" s="22" t="s">
        <v>19</v>
      </c>
      <c r="C89" s="23">
        <f t="shared" si="6"/>
        <v>-136121</v>
      </c>
      <c r="D89" s="23">
        <v>30133</v>
      </c>
      <c r="E89" s="24">
        <f t="shared" si="7"/>
        <v>-166254</v>
      </c>
      <c r="F89" s="24"/>
      <c r="G89" s="24">
        <v>-166254</v>
      </c>
    </row>
    <row r="90" spans="1:7" ht="15">
      <c r="A90" s="21" t="s">
        <v>87</v>
      </c>
      <c r="B90" s="22" t="s">
        <v>88</v>
      </c>
      <c r="C90" s="23">
        <f t="shared" si="6"/>
        <v>37500</v>
      </c>
      <c r="D90" s="23">
        <f>SUM(D91)</f>
        <v>36000</v>
      </c>
      <c r="E90" s="23">
        <f>SUM(E91)</f>
        <v>1500</v>
      </c>
      <c r="F90" s="23">
        <f>SUM(F91)</f>
        <v>0</v>
      </c>
      <c r="G90" s="23">
        <f>SUM(G91)</f>
        <v>1500</v>
      </c>
    </row>
    <row r="91" spans="1:7" ht="15">
      <c r="A91" s="16"/>
      <c r="B91" s="22" t="s">
        <v>19</v>
      </c>
      <c r="C91" s="23">
        <f t="shared" si="6"/>
        <v>37500</v>
      </c>
      <c r="D91" s="23">
        <v>36000</v>
      </c>
      <c r="E91" s="24">
        <f t="shared" si="7"/>
        <v>1500</v>
      </c>
      <c r="F91" s="24"/>
      <c r="G91" s="24">
        <v>1500</v>
      </c>
    </row>
    <row r="92" spans="1:7" ht="15">
      <c r="A92" s="21" t="s">
        <v>89</v>
      </c>
      <c r="B92" s="22" t="s">
        <v>90</v>
      </c>
      <c r="C92" s="23">
        <f t="shared" si="6"/>
        <v>85943</v>
      </c>
      <c r="D92" s="23">
        <f>SUM(D93:D93)</f>
        <v>59420</v>
      </c>
      <c r="E92" s="23">
        <f aca="true" t="shared" si="8" ref="E92:G94">SUM(E93:E93)</f>
        <v>26523</v>
      </c>
      <c r="F92" s="23">
        <f t="shared" si="8"/>
        <v>26523</v>
      </c>
      <c r="G92" s="23">
        <f t="shared" si="8"/>
        <v>0</v>
      </c>
    </row>
    <row r="93" spans="1:7" ht="15">
      <c r="A93" s="16"/>
      <c r="B93" s="22" t="s">
        <v>19</v>
      </c>
      <c r="C93" s="23">
        <f t="shared" si="6"/>
        <v>85943</v>
      </c>
      <c r="D93" s="23">
        <v>59420</v>
      </c>
      <c r="E93" s="24">
        <f t="shared" si="7"/>
        <v>26523</v>
      </c>
      <c r="F93" s="24">
        <v>26523</v>
      </c>
      <c r="G93" s="24"/>
    </row>
    <row r="94" spans="1:7" ht="15">
      <c r="A94" s="21" t="s">
        <v>91</v>
      </c>
      <c r="B94" s="22" t="s">
        <v>92</v>
      </c>
      <c r="C94" s="23">
        <f>SUM(D94:E94)</f>
        <v>49000</v>
      </c>
      <c r="D94" s="23">
        <f>SUM(D95:D95)</f>
        <v>0</v>
      </c>
      <c r="E94" s="23">
        <f t="shared" si="8"/>
        <v>49000</v>
      </c>
      <c r="F94" s="23">
        <f t="shared" si="8"/>
        <v>49000</v>
      </c>
      <c r="G94" s="23">
        <f t="shared" si="8"/>
        <v>0</v>
      </c>
    </row>
    <row r="95" spans="1:7" ht="15">
      <c r="A95" s="16"/>
      <c r="B95" s="22" t="s">
        <v>19</v>
      </c>
      <c r="C95" s="23">
        <f>SUM(D95:E95)</f>
        <v>49000</v>
      </c>
      <c r="D95" s="23"/>
      <c r="E95" s="24">
        <f>SUM(F95:G95)</f>
        <v>49000</v>
      </c>
      <c r="F95" s="24">
        <v>49000</v>
      </c>
      <c r="G95" s="24"/>
    </row>
    <row r="96" spans="1:7" ht="15">
      <c r="A96" s="25">
        <v>10</v>
      </c>
      <c r="B96" s="19" t="s">
        <v>93</v>
      </c>
      <c r="C96" s="18">
        <f>SUM(D96:E96)</f>
        <v>-5090</v>
      </c>
      <c r="D96" s="18">
        <f>SUM(D97:D98)</f>
        <v>-26990</v>
      </c>
      <c r="E96" s="18">
        <f>SUM(E97:E98)</f>
        <v>21900</v>
      </c>
      <c r="F96" s="18">
        <f>SUM(F97:F98)</f>
        <v>0</v>
      </c>
      <c r="G96" s="18">
        <f>SUM(G97:G98)</f>
        <v>21900</v>
      </c>
    </row>
    <row r="97" spans="1:7" ht="15">
      <c r="A97" s="25"/>
      <c r="B97" s="19" t="s">
        <v>13</v>
      </c>
      <c r="C97" s="18">
        <f aca="true" t="shared" si="9" ref="C97:C109">SUM(D97:E97)</f>
        <v>-35200</v>
      </c>
      <c r="D97" s="18">
        <f>SUMIF($B99:$B118,$B$100,D$99:D$118)</f>
        <v>0</v>
      </c>
      <c r="E97" s="18">
        <f>SUMIF($B99:$B118,$B$100,E$99:E$118)</f>
        <v>-35200</v>
      </c>
      <c r="F97" s="18">
        <f>SUMIF($B99:$B118,$B$100,F$99:F$118)</f>
        <v>-35200</v>
      </c>
      <c r="G97" s="18">
        <f>SUMIF($B99:$B118,$B$100,G$99:G$118)</f>
        <v>0</v>
      </c>
    </row>
    <row r="98" spans="1:7" ht="15">
      <c r="A98" s="16"/>
      <c r="B98" s="19" t="s">
        <v>14</v>
      </c>
      <c r="C98" s="18">
        <f t="shared" si="9"/>
        <v>30110</v>
      </c>
      <c r="D98" s="18">
        <f>D101+D103+D107</f>
        <v>-26990</v>
      </c>
      <c r="E98" s="18">
        <f>F98+G98</f>
        <v>57100</v>
      </c>
      <c r="F98" s="18">
        <f>F101+F103+F107</f>
        <v>35200</v>
      </c>
      <c r="G98" s="18">
        <f>G101+G103+G107</f>
        <v>21900</v>
      </c>
    </row>
    <row r="99" spans="1:7" ht="15">
      <c r="A99" s="16">
        <v>10121</v>
      </c>
      <c r="B99" s="22" t="s">
        <v>94</v>
      </c>
      <c r="C99" s="23">
        <f t="shared" si="9"/>
        <v>-70534</v>
      </c>
      <c r="D99" s="23">
        <f>SUM(D100:D101)</f>
        <v>-30534</v>
      </c>
      <c r="E99" s="23">
        <f>SUM(E100:E101)</f>
        <v>-40000</v>
      </c>
      <c r="F99" s="23">
        <f>SUM(F100:F101)</f>
        <v>-40000</v>
      </c>
      <c r="G99" s="23">
        <f>SUM(G100:G101)</f>
        <v>0</v>
      </c>
    </row>
    <row r="100" spans="1:7" ht="15">
      <c r="A100" s="16"/>
      <c r="B100" s="22" t="s">
        <v>22</v>
      </c>
      <c r="C100" s="23">
        <f t="shared" si="9"/>
        <v>-40000</v>
      </c>
      <c r="D100" s="23"/>
      <c r="E100" s="24">
        <f t="shared" si="7"/>
        <v>-40000</v>
      </c>
      <c r="F100" s="24">
        <v>-40000</v>
      </c>
      <c r="G100" s="24"/>
    </row>
    <row r="101" spans="1:7" ht="15">
      <c r="A101" s="16"/>
      <c r="B101" s="22" t="s">
        <v>19</v>
      </c>
      <c r="C101" s="23">
        <f t="shared" si="9"/>
        <v>-30534</v>
      </c>
      <c r="D101" s="23">
        <v>-30534</v>
      </c>
      <c r="E101" s="24">
        <f t="shared" si="7"/>
        <v>0</v>
      </c>
      <c r="F101" s="24"/>
      <c r="G101" s="24"/>
    </row>
    <row r="102" spans="1:7" ht="15">
      <c r="A102" s="16">
        <v>10200</v>
      </c>
      <c r="B102" s="22" t="s">
        <v>95</v>
      </c>
      <c r="C102" s="23">
        <f t="shared" si="9"/>
        <v>53294</v>
      </c>
      <c r="D102" s="23">
        <f>SUM(D103:D103)</f>
        <v>2194</v>
      </c>
      <c r="E102" s="23">
        <f aca="true" t="shared" si="10" ref="E102:G104">SUM(E103:E103)</f>
        <v>51100</v>
      </c>
      <c r="F102" s="23">
        <f t="shared" si="10"/>
        <v>35200</v>
      </c>
      <c r="G102" s="23">
        <f t="shared" si="10"/>
        <v>15900</v>
      </c>
    </row>
    <row r="103" spans="1:7" ht="15">
      <c r="A103" s="16"/>
      <c r="B103" s="22" t="s">
        <v>19</v>
      </c>
      <c r="C103" s="23">
        <f t="shared" si="9"/>
        <v>53294</v>
      </c>
      <c r="D103" s="23">
        <v>2194</v>
      </c>
      <c r="E103" s="24">
        <f t="shared" si="7"/>
        <v>51100</v>
      </c>
      <c r="F103" s="24">
        <v>35200</v>
      </c>
      <c r="G103" s="24">
        <f>1400+14500</f>
        <v>15900</v>
      </c>
    </row>
    <row r="104" spans="1:7" ht="15">
      <c r="A104" s="16">
        <v>10201</v>
      </c>
      <c r="B104" s="22" t="s">
        <v>96</v>
      </c>
      <c r="C104" s="23">
        <f>SUM(D104:E104)</f>
        <v>4000</v>
      </c>
      <c r="D104" s="23">
        <f>SUM(D105:D105)</f>
        <v>0</v>
      </c>
      <c r="E104" s="24">
        <f t="shared" si="7"/>
        <v>4000</v>
      </c>
      <c r="F104" s="23">
        <f t="shared" si="10"/>
        <v>4000</v>
      </c>
      <c r="G104" s="23">
        <f t="shared" si="10"/>
        <v>0</v>
      </c>
    </row>
    <row r="105" spans="1:7" ht="15">
      <c r="A105" s="16"/>
      <c r="B105" s="22" t="s">
        <v>22</v>
      </c>
      <c r="C105" s="23">
        <f>SUM(D105:E105)</f>
        <v>4000</v>
      </c>
      <c r="D105" s="23"/>
      <c r="E105" s="24">
        <f t="shared" si="7"/>
        <v>4000</v>
      </c>
      <c r="F105" s="24">
        <v>4000</v>
      </c>
      <c r="G105" s="24"/>
    </row>
    <row r="106" spans="1:7" ht="15">
      <c r="A106" s="16">
        <v>10400</v>
      </c>
      <c r="B106" s="22" t="s">
        <v>97</v>
      </c>
      <c r="C106" s="23">
        <f t="shared" si="9"/>
        <v>7350</v>
      </c>
      <c r="D106" s="23">
        <f>SUM(D107:D107)</f>
        <v>1350</v>
      </c>
      <c r="E106" s="23">
        <f>SUM(E107:E107)</f>
        <v>6000</v>
      </c>
      <c r="F106" s="23">
        <f>SUM(F107:F107)</f>
        <v>0</v>
      </c>
      <c r="G106" s="23">
        <f>SUM(G107:G107)</f>
        <v>6000</v>
      </c>
    </row>
    <row r="107" spans="1:7" ht="15">
      <c r="A107" s="16"/>
      <c r="B107" s="22" t="s">
        <v>19</v>
      </c>
      <c r="C107" s="23">
        <f t="shared" si="9"/>
        <v>7350</v>
      </c>
      <c r="D107" s="23">
        <v>1350</v>
      </c>
      <c r="E107" s="24">
        <f t="shared" si="7"/>
        <v>6000</v>
      </c>
      <c r="F107" s="24"/>
      <c r="G107" s="24">
        <v>6000</v>
      </c>
    </row>
    <row r="108" spans="1:7" ht="15">
      <c r="A108" s="16">
        <v>10402</v>
      </c>
      <c r="B108" s="22" t="s">
        <v>98</v>
      </c>
      <c r="C108" s="23">
        <f t="shared" si="9"/>
        <v>800</v>
      </c>
      <c r="D108" s="23">
        <f>SUM(D109:D109)</f>
        <v>0</v>
      </c>
      <c r="E108" s="23">
        <f>SUM(E109:E109)</f>
        <v>800</v>
      </c>
      <c r="F108" s="23">
        <f>SUM(F109:F109)</f>
        <v>800</v>
      </c>
      <c r="G108" s="23">
        <f>SUM(G109:G109)</f>
        <v>0</v>
      </c>
    </row>
    <row r="109" spans="1:7" ht="15">
      <c r="A109" s="16"/>
      <c r="B109" s="22" t="s">
        <v>22</v>
      </c>
      <c r="C109" s="23">
        <f t="shared" si="9"/>
        <v>800</v>
      </c>
      <c r="D109" s="23"/>
      <c r="E109" s="24">
        <f t="shared" si="7"/>
        <v>800</v>
      </c>
      <c r="F109" s="24">
        <v>800</v>
      </c>
      <c r="G109" s="24"/>
    </row>
  </sheetData>
  <sheetProtection/>
  <mergeCells count="8">
    <mergeCell ref="A1:G1"/>
    <mergeCell ref="A2:G2"/>
    <mergeCell ref="A4:A6"/>
    <mergeCell ref="B4:B6"/>
    <mergeCell ref="C4:C6"/>
    <mergeCell ref="D4:G4"/>
    <mergeCell ref="D5:D6"/>
    <mergeCell ref="E5:G5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85" r:id="rId1"/>
  <headerFooter alignWithMargins="0">
    <oddHeader xml:space="preserve">&amp;R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</dc:creator>
  <cp:keywords/>
  <dc:description/>
  <cp:lastModifiedBy>Tiina</cp:lastModifiedBy>
  <dcterms:created xsi:type="dcterms:W3CDTF">2014-09-02T11:51:16Z</dcterms:created>
  <dcterms:modified xsi:type="dcterms:W3CDTF">2014-09-02T11:52:21Z</dcterms:modified>
  <cp:category/>
  <cp:version/>
  <cp:contentType/>
  <cp:contentStatus/>
</cp:coreProperties>
</file>